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2\"/>
    </mc:Choice>
  </mc:AlternateContent>
  <bookViews>
    <workbookView xWindow="0" yWindow="0" windowWidth="21212" windowHeight="9416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F34" i="1" l="1"/>
  <c r="D34" i="1"/>
  <c r="D33" i="1"/>
  <c r="D32" i="1"/>
  <c r="D31" i="1"/>
  <c r="D30" i="1"/>
  <c r="J29" i="1"/>
  <c r="I29" i="1"/>
  <c r="F29" i="1"/>
  <c r="E29" i="1"/>
  <c r="D29" i="1"/>
  <c r="C29" i="1"/>
  <c r="D28" i="1"/>
  <c r="G26" i="1"/>
  <c r="F26" i="1"/>
  <c r="E26" i="1"/>
  <c r="D26" i="1"/>
  <c r="G24" i="1"/>
  <c r="F24" i="1"/>
  <c r="K23" i="1"/>
  <c r="E23" i="1"/>
  <c r="K22" i="1"/>
  <c r="E22" i="1"/>
  <c r="J21" i="1"/>
  <c r="D21" i="1"/>
  <c r="J19" i="1"/>
  <c r="D19" i="1"/>
  <c r="E18" i="1"/>
  <c r="G17" i="1"/>
  <c r="F17" i="1"/>
  <c r="E17" i="1"/>
  <c r="D17" i="1"/>
  <c r="J16" i="1"/>
  <c r="D16" i="1"/>
  <c r="E14" i="1"/>
  <c r="D14" i="1"/>
  <c r="F13" i="1"/>
  <c r="E12" i="1"/>
  <c r="D12" i="1"/>
  <c r="I11" i="1"/>
  <c r="G11" i="1"/>
  <c r="F11" i="1"/>
  <c r="D11" i="1"/>
  <c r="C11" i="1"/>
  <c r="I10" i="1"/>
  <c r="D10" i="1"/>
  <c r="C10" i="1"/>
  <c r="G27" i="1" l="1"/>
  <c r="J27" i="1"/>
  <c r="G25" i="1"/>
  <c r="F25" i="1"/>
  <c r="J15" i="1"/>
  <c r="I9" i="1"/>
  <c r="I27" i="1"/>
  <c r="K20" i="1"/>
  <c r="J20" i="1"/>
  <c r="E20" i="1" l="1"/>
  <c r="D20" i="1"/>
  <c r="E15" i="1"/>
  <c r="D15" i="1"/>
  <c r="E25" i="1" l="1"/>
  <c r="E27" i="1"/>
  <c r="B17" i="1"/>
  <c r="B34" i="1" l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H10" i="1"/>
  <c r="F27" i="1" l="1"/>
  <c r="B22" i="1"/>
  <c r="B21" i="1"/>
  <c r="H20" i="1"/>
  <c r="B23" i="1"/>
  <c r="B20" i="1" l="1"/>
  <c r="K35" i="1"/>
  <c r="H27" i="1" l="1"/>
  <c r="B26" i="1" l="1"/>
  <c r="C9" i="1" l="1"/>
  <c r="L35" i="1"/>
  <c r="B12" i="1"/>
  <c r="C35" i="1" l="1"/>
  <c r="D25" i="1"/>
  <c r="B10" i="1"/>
  <c r="B11" i="1"/>
  <c r="B25" i="1" l="1"/>
  <c r="B16" i="1" l="1"/>
  <c r="B15" i="1" s="1"/>
  <c r="F9" i="1" l="1"/>
  <c r="D9" i="1" l="1"/>
  <c r="H9" i="1"/>
  <c r="B9" i="1" l="1"/>
  <c r="B19" i="1"/>
  <c r="B24" i="1" l="1"/>
  <c r="B13" i="1" l="1"/>
  <c r="B14" i="1" l="1"/>
  <c r="M35" i="1" l="1"/>
  <c r="I35" i="1" l="1"/>
  <c r="H19" i="1" l="1"/>
  <c r="H16" i="1" l="1"/>
  <c r="H15" i="1"/>
  <c r="J35" i="1"/>
  <c r="H35" i="1" l="1"/>
  <c r="G15" i="1"/>
  <c r="G35" i="1" s="1"/>
  <c r="F15" i="1"/>
  <c r="B29" i="1"/>
  <c r="D27" i="1"/>
  <c r="E35" i="1" l="1"/>
  <c r="F35" i="1"/>
  <c r="D35" i="1"/>
  <c r="B27" i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<sst xmlns="http://schemas.openxmlformats.org/spreadsheetml/2006/main" count="43" uniqueCount="38">
  <si>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</si>
  <si>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</si>
  <si>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</si>
  <si>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</si>
  <si>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</si>
  <si>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</si>
  <si>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</si>
  <si>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</si>
  <si>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</si>
  <si>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</si>
  <si>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</si>
  <si>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</si>
  <si>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</si>
  <si>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</si>
  <si>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</si>
  <si>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</si>
  <si>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</si>
  <si>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</si>
  <si>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</si>
  <si>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</si>
  <si>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</si>
  <si>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</si>
  <si>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</si>
  <si>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</si>
  <si>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</si>
  <si>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</si>
  <si>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</si>
  <si>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</si>
  <si>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</si>
  <si>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</si>
  <si>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</si>
  <si>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</si>
  <si>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</si>
  <si>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</si>
  <si>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</si>
  <si>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</si>
  <si>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</si>
  <si>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июль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</si>
</sst>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2/&#1040;&#1082;&#1090;.%20&#1086;&#1073;&#1098;&#1077;&#1084;&#1099;%20&#1076;&#1083;&#1103;%20&#1088;&#1072;&#1073;&#1086;&#1090;&#1099;%202022%2008.0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Январь"/>
      <sheetName val="План Август"/>
      <sheetName val="Закупка РР"/>
      <sheetName val="Реализация (без Собств)"/>
      <sheetName val="Кор-ГОК"/>
      <sheetName val="Ижсталь"/>
      <sheetName val="Аксион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КЗФ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</sheetNames>
    <sheetDataSet>
      <sheetData sheetId="0"/>
      <sheetData sheetId="1"/>
      <sheetData sheetId="2"/>
      <sheetData sheetId="3"/>
      <sheetData sheetId="4">
        <row r="58">
          <cell r="E58">
            <v>25841.304</v>
          </cell>
          <cell r="K58">
            <v>22494.648000000001</v>
          </cell>
        </row>
        <row r="59">
          <cell r="K59">
            <v>46.344999999999999</v>
          </cell>
        </row>
        <row r="60">
          <cell r="K60">
            <v>1086.941</v>
          </cell>
        </row>
        <row r="61">
          <cell r="K61">
            <v>0.83</v>
          </cell>
        </row>
        <row r="89">
          <cell r="K89">
            <v>0</v>
          </cell>
        </row>
      </sheetData>
      <sheetData sheetId="5">
        <row r="74">
          <cell r="E74">
            <v>5999.4709999999995</v>
          </cell>
          <cell r="K74">
            <v>4631.3890000000001</v>
          </cell>
        </row>
        <row r="75">
          <cell r="K75">
            <v>6764.8519999999999</v>
          </cell>
        </row>
        <row r="76">
          <cell r="K76">
            <v>988.26499999999999</v>
          </cell>
        </row>
        <row r="77">
          <cell r="K77">
            <v>17.096</v>
          </cell>
        </row>
        <row r="81">
          <cell r="K81">
            <v>11.646000000000001</v>
          </cell>
        </row>
      </sheetData>
      <sheetData sheetId="6">
        <row r="68">
          <cell r="F68">
            <v>1084.2460000000001</v>
          </cell>
          <cell r="K68">
            <v>1342.4280000000001</v>
          </cell>
        </row>
        <row r="69">
          <cell r="K69">
            <v>1578.278</v>
          </cell>
        </row>
        <row r="74">
          <cell r="K74">
            <v>3.2719999999999998</v>
          </cell>
        </row>
      </sheetData>
      <sheetData sheetId="7">
        <row r="69">
          <cell r="E69">
            <v>625.029</v>
          </cell>
          <cell r="K69">
            <v>348.35899999999998</v>
          </cell>
        </row>
        <row r="70">
          <cell r="K70">
            <v>233.86</v>
          </cell>
        </row>
      </sheetData>
      <sheetData sheetId="8">
        <row r="62">
          <cell r="E62">
            <v>17480.04</v>
          </cell>
          <cell r="K62">
            <v>14637.44</v>
          </cell>
        </row>
        <row r="63">
          <cell r="K63">
            <v>10272.695</v>
          </cell>
        </row>
        <row r="64">
          <cell r="K64">
            <v>1904.0640000000001</v>
          </cell>
        </row>
        <row r="65">
          <cell r="K65">
            <v>9.5679999999999996</v>
          </cell>
        </row>
        <row r="67">
          <cell r="K67">
            <v>2.617</v>
          </cell>
        </row>
        <row r="68">
          <cell r="K68">
            <v>2.452</v>
          </cell>
        </row>
        <row r="69">
          <cell r="K69">
            <v>5.3040000000000003</v>
          </cell>
        </row>
        <row r="115">
          <cell r="K115">
            <v>3.5</v>
          </cell>
        </row>
        <row r="125">
          <cell r="K125">
            <v>1030.8910000000001</v>
          </cell>
        </row>
        <row r="127">
          <cell r="K127">
            <v>6.516</v>
          </cell>
        </row>
        <row r="136">
          <cell r="K136">
            <v>265.10700000000003</v>
          </cell>
        </row>
      </sheetData>
      <sheetData sheetId="9">
        <row r="68">
          <cell r="E68">
            <v>6066.6509999999998</v>
          </cell>
          <cell r="K68">
            <v>4953.3530000000001</v>
          </cell>
        </row>
      </sheetData>
      <sheetData sheetId="10">
        <row r="68">
          <cell r="E68">
            <v>74513.555999999997</v>
          </cell>
          <cell r="K68">
            <v>67873.380999999994</v>
          </cell>
        </row>
        <row r="73">
          <cell r="K73">
            <v>95.054000000000002</v>
          </cell>
        </row>
      </sheetData>
      <sheetData sheetId="11">
        <row r="69">
          <cell r="E69">
            <v>25060.166000000001</v>
          </cell>
          <cell r="K69">
            <v>18976.929</v>
          </cell>
        </row>
        <row r="75">
          <cell r="K75">
            <v>30.812999999999999</v>
          </cell>
        </row>
      </sheetData>
      <sheetData sheetId="12">
        <row r="68">
          <cell r="E68">
            <v>5536.9880000000003</v>
          </cell>
          <cell r="K68">
            <v>6041.1750000000002</v>
          </cell>
        </row>
      </sheetData>
      <sheetData sheetId="13">
        <row r="67">
          <cell r="E67">
            <v>17513.545999999998</v>
          </cell>
          <cell r="K67">
            <v>18062.474999999999</v>
          </cell>
        </row>
        <row r="72">
          <cell r="K72">
            <v>27.459</v>
          </cell>
        </row>
        <row r="94">
          <cell r="K94">
            <v>32.802</v>
          </cell>
        </row>
        <row r="95">
          <cell r="K95">
            <v>13.702</v>
          </cell>
        </row>
      </sheetData>
      <sheetData sheetId="14">
        <row r="69">
          <cell r="E69">
            <v>32261.641</v>
          </cell>
          <cell r="K69">
            <v>48723.633000000002</v>
          </cell>
        </row>
        <row r="70">
          <cell r="K70">
            <v>918.19299999999998</v>
          </cell>
        </row>
        <row r="71">
          <cell r="K71">
            <v>46.237000000000002</v>
          </cell>
        </row>
        <row r="72">
          <cell r="K72">
            <v>482.423</v>
          </cell>
        </row>
        <row r="73">
          <cell r="K73">
            <v>404.9</v>
          </cell>
        </row>
        <row r="76">
          <cell r="K76">
            <v>81.301000000000002</v>
          </cell>
        </row>
        <row r="77">
          <cell r="K77">
            <v>1.244</v>
          </cell>
        </row>
      </sheetData>
      <sheetData sheetId="15">
        <row r="69">
          <cell r="E69">
            <v>197.49100000000001</v>
          </cell>
          <cell r="K69">
            <v>397.05399999999997</v>
          </cell>
        </row>
        <row r="74">
          <cell r="K74">
            <v>0.85299999999999998</v>
          </cell>
        </row>
      </sheetData>
      <sheetData sheetId="16">
        <row r="68">
          <cell r="E68">
            <v>2069.085</v>
          </cell>
          <cell r="K68">
            <v>599.98400000000004</v>
          </cell>
        </row>
        <row r="75">
          <cell r="K75">
            <v>1.1120000000000001</v>
          </cell>
        </row>
      </sheetData>
      <sheetData sheetId="17"/>
      <sheetData sheetId="18"/>
      <sheetData sheetId="19">
        <row r="68">
          <cell r="E68">
            <v>2584.8539999999998</v>
          </cell>
          <cell r="K68">
            <v>2074.6970000000001</v>
          </cell>
        </row>
      </sheetData>
      <sheetData sheetId="20">
        <row r="68">
          <cell r="E68">
            <v>334.00700000000001</v>
          </cell>
          <cell r="K68">
            <v>230.083</v>
          </cell>
        </row>
      </sheetData>
      <sheetData sheetId="21">
        <row r="68">
          <cell r="E68">
            <v>1047.6690000000001</v>
          </cell>
          <cell r="K68">
            <v>545.66300000000001</v>
          </cell>
        </row>
      </sheetData>
      <sheetData sheetId="22">
        <row r="68">
          <cell r="E68">
            <v>4250.4570000000003</v>
          </cell>
          <cell r="K68">
            <v>3637.4690000000001</v>
          </cell>
        </row>
        <row r="70">
          <cell r="K70">
            <v>4.8689999999999998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7" zoomScale="70" zoomScaleNormal="70" workbookViewId="0">
      <selection activeCell="C29" sqref="C29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19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23</v>
      </c>
      <c r="B9" s="116">
        <f>SUM(C9:G9)</f>
        <v>15322.307999999999</v>
      </c>
      <c r="C9" s="105">
        <f>C10+C11</f>
        <v>8343.1299999999992</v>
      </c>
      <c r="D9" s="105">
        <f t="shared" ref="D9:H9" si="0">D10+D11</f>
        <v>5973.817</v>
      </c>
      <c r="E9" s="105"/>
      <c r="F9" s="105">
        <f t="shared" si="0"/>
        <v>988.26499999999999</v>
      </c>
      <c r="G9" s="105">
        <f t="shared" si="0"/>
        <v>17.096</v>
      </c>
      <c r="H9" s="105">
        <f t="shared" si="0"/>
        <v>0</v>
      </c>
      <c r="I9" s="105">
        <f>SUM(I10:I11)</f>
        <v>14.918000000000001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24</v>
      </c>
      <c r="B10" s="109">
        <f>SUM(C10:G10)</f>
        <v>2920.7060000000001</v>
      </c>
      <c r="C10" s="113">
        <f>[1]Аксион!$K$69</f>
        <v>1578.278</v>
      </c>
      <c r="D10" s="113">
        <f>[1]Аксион!$K$68</f>
        <v>1342.4280000000001</v>
      </c>
      <c r="E10" s="114"/>
      <c r="F10" s="114"/>
      <c r="G10" s="114"/>
      <c r="H10" s="88">
        <f t="shared" ref="H10:H21" si="1">SUM(J10:M10)</f>
        <v>0</v>
      </c>
      <c r="I10" s="115">
        <f>[1]Аксион!$K$74</f>
        <v>3.2719999999999998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25</v>
      </c>
      <c r="B11" s="109">
        <f t="shared" ref="B11:B24" si="2">SUM(C11:G11)</f>
        <v>12401.601999999999</v>
      </c>
      <c r="C11" s="88">
        <f>[1]Ижсталь!$K$75</f>
        <v>6764.8519999999999</v>
      </c>
      <c r="D11" s="88">
        <f>[1]Ижсталь!$K$74</f>
        <v>4631.3890000000001</v>
      </c>
      <c r="E11" s="88"/>
      <c r="F11" s="88">
        <f>[1]Ижсталь!$K$76</f>
        <v>988.26499999999999</v>
      </c>
      <c r="G11" s="88">
        <f>[1]Ижсталь!$K$77</f>
        <v>17.096</v>
      </c>
      <c r="H11" s="88">
        <f t="shared" si="1"/>
        <v>0</v>
      </c>
      <c r="I11" s="88">
        <f>[1]Ижсталь!$K$81</f>
        <v>11.646000000000001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11</v>
      </c>
      <c r="B12" s="110">
        <f>SUM(C12:G12)</f>
        <v>582.21900000000005</v>
      </c>
      <c r="C12" s="92"/>
      <c r="D12" s="92">
        <f>[1]ЮУНК!$K$69</f>
        <v>348.35899999999998</v>
      </c>
      <c r="E12" s="92">
        <f>[1]ЮУНК!$K$70</f>
        <v>233.86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12</v>
      </c>
      <c r="B13" s="110">
        <f t="shared" si="2"/>
        <v>3.5</v>
      </c>
      <c r="C13" s="92"/>
      <c r="D13" s="95"/>
      <c r="E13" s="95"/>
      <c r="F13" s="95">
        <f>[1]Междуреч!$K$115</f>
        <v>3.5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13</v>
      </c>
      <c r="B14" s="110">
        <f t="shared" si="2"/>
        <v>1037.4070000000002</v>
      </c>
      <c r="C14" s="92"/>
      <c r="D14" s="95">
        <f>[1]Междуреч!$K$125</f>
        <v>1030.8910000000001</v>
      </c>
      <c r="E14" s="95">
        <f>[1]Междуреч!$K$127</f>
        <v>6.516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14</v>
      </c>
      <c r="B15" s="110">
        <f>SUM(B16:B17)</f>
        <v>91502.14499999999</v>
      </c>
      <c r="C15" s="95"/>
      <c r="D15" s="95">
        <f>SUM(D16:D17)</f>
        <v>90368.028999999995</v>
      </c>
      <c r="E15" s="95">
        <f t="shared" ref="E15" si="3">SUM(E16:E17)</f>
        <v>46.344999999999999</v>
      </c>
      <c r="F15" s="95">
        <f>SUM(H16:H17)</f>
        <v>95.054000000000002</v>
      </c>
      <c r="G15" s="95">
        <f>SUM(H16:H17)</f>
        <v>95.054000000000002</v>
      </c>
      <c r="H15" s="88">
        <f t="shared" si="1"/>
        <v>95.054000000000002</v>
      </c>
      <c r="I15" s="95"/>
      <c r="J15" s="99">
        <f>SUM(J16:J17)</f>
        <v>95.054000000000002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26</v>
      </c>
      <c r="B16" s="110">
        <f>SUM(C16:G16)</f>
        <v>67873.380999999994</v>
      </c>
      <c r="C16" s="92"/>
      <c r="D16" s="92">
        <f>[1]БЗФ!$K$68</f>
        <v>67873.380999999994</v>
      </c>
      <c r="E16" s="92"/>
      <c r="F16" s="92"/>
      <c r="G16" s="92"/>
      <c r="H16" s="88">
        <f t="shared" si="1"/>
        <v>95.054000000000002</v>
      </c>
      <c r="I16" s="92"/>
      <c r="J16" s="99">
        <f>[1]БЗФ!$K$73</f>
        <v>95.054000000000002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27</v>
      </c>
      <c r="B17" s="110">
        <f>D17+E17+F17+G17</f>
        <v>23628.764000000003</v>
      </c>
      <c r="C17" s="92"/>
      <c r="D17" s="92">
        <f>'[1]Кор-ГОК'!$K$58</f>
        <v>22494.648000000001</v>
      </c>
      <c r="E17" s="92">
        <f>'[1]Кор-ГОК'!$K$59</f>
        <v>46.344999999999999</v>
      </c>
      <c r="F17" s="92">
        <f>'[1]Кор-ГОК'!$K$60</f>
        <v>1086.941</v>
      </c>
      <c r="G17" s="92">
        <f>'[1]Кор-ГОК'!$K$61</f>
        <v>0.83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32</v>
      </c>
      <c r="B18" s="110">
        <f>SUM(C18:G18)</f>
        <v>0</v>
      </c>
      <c r="C18" s="92"/>
      <c r="D18" s="92"/>
      <c r="E18" s="92">
        <f>'[1]Кор-ГОК'!$K$89</f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15</v>
      </c>
      <c r="B19" s="110">
        <f>SUM(C19:G19)</f>
        <v>18976.929</v>
      </c>
      <c r="C19" s="92"/>
      <c r="D19" s="92">
        <f>[1]БМК!$K$69</f>
        <v>18976.929</v>
      </c>
      <c r="E19" s="92"/>
      <c r="F19" s="92"/>
      <c r="G19" s="92"/>
      <c r="H19" s="88">
        <f t="shared" si="1"/>
        <v>30.812999999999999</v>
      </c>
      <c r="I19" s="92"/>
      <c r="J19" s="92">
        <f>[1]БМК!$K$75</f>
        <v>30.812999999999999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16</v>
      </c>
      <c r="B20" s="110">
        <f>SUM(C20:G20)</f>
        <v>19059.512999999999</v>
      </c>
      <c r="C20" s="92"/>
      <c r="D20" s="92">
        <f>SUM(D21:D23)</f>
        <v>18062.474999999999</v>
      </c>
      <c r="E20" s="92">
        <f>SUM(E21:E23)</f>
        <v>997.03800000000001</v>
      </c>
      <c r="F20" s="92"/>
      <c r="G20" s="92"/>
      <c r="H20" s="88">
        <f t="shared" si="1"/>
        <v>29.423999999999999</v>
      </c>
      <c r="I20" s="92"/>
      <c r="J20" s="92">
        <f>SUM(J21:J23)</f>
        <v>27.459</v>
      </c>
      <c r="K20" s="92">
        <f>SUM(K21:K23)</f>
        <v>1.9650000000000001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28</v>
      </c>
      <c r="B21" s="110">
        <f>SUM(C21:G21)</f>
        <v>18062.474999999999</v>
      </c>
      <c r="C21" s="92"/>
      <c r="D21" s="92">
        <f>'[1]ЯкутУ+'!$K$67</f>
        <v>18062.474999999999</v>
      </c>
      <c r="E21" s="92"/>
      <c r="F21" s="92"/>
      <c r="G21" s="92"/>
      <c r="H21" s="88">
        <f t="shared" si="1"/>
        <v>27.459</v>
      </c>
      <c r="I21" s="92"/>
      <c r="J21" s="92">
        <f>'[1]ЯкутУ+'!$K$72</f>
        <v>27.459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30</v>
      </c>
      <c r="B22" s="110">
        <f>SUM(C22:G22)</f>
        <v>599.98400000000004</v>
      </c>
      <c r="C22" s="92"/>
      <c r="D22" s="104"/>
      <c r="E22" s="92">
        <f>[1]ТП_Посьет!$K$68</f>
        <v>599.98400000000004</v>
      </c>
      <c r="F22" s="92"/>
      <c r="G22" s="92"/>
      <c r="H22" s="88"/>
      <c r="I22" s="92"/>
      <c r="J22" s="103"/>
      <c r="K22" s="92">
        <f>[1]ТП_Посьет!$K$75</f>
        <v>1.1120000000000001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29</v>
      </c>
      <c r="B23" s="110">
        <f t="shared" si="2"/>
        <v>397.05399999999997</v>
      </c>
      <c r="C23" s="92"/>
      <c r="D23" s="104"/>
      <c r="E23" s="92">
        <f>[1]МТП_Ванино!$K$69</f>
        <v>397.05399999999997</v>
      </c>
      <c r="F23" s="92"/>
      <c r="G23" s="92"/>
      <c r="H23" s="88">
        <f t="shared" ref="H23:H33" si="5">SUM(J23:M23)</f>
        <v>0.85299999999999998</v>
      </c>
      <c r="I23" s="92"/>
      <c r="J23" s="103"/>
      <c r="K23" s="92">
        <f>[1]МТП_Ванино!$K$74</f>
        <v>0.85299999999999998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19</v>
      </c>
      <c r="B24" s="110">
        <f t="shared" si="2"/>
        <v>46.503999999999998</v>
      </c>
      <c r="C24" s="92"/>
      <c r="D24" s="92"/>
      <c r="E24" s="92"/>
      <c r="F24" s="92">
        <f>'[1]ЯкутУ+'!$K$94</f>
        <v>32.802</v>
      </c>
      <c r="G24" s="92">
        <f>'[1]ЯкутУ+'!$K$95</f>
        <v>13.702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20</v>
      </c>
      <c r="B25" s="111">
        <f>SUM(C25:G25)</f>
        <v>29868.557000000001</v>
      </c>
      <c r="C25" s="92"/>
      <c r="D25" s="92">
        <f>SUM(D26:D26)</f>
        <v>19593.41</v>
      </c>
      <c r="E25" s="92">
        <f>SUM(E26)</f>
        <v>10275.146999999999</v>
      </c>
      <c r="F25" s="92">
        <f>SUM(H26:H26)</f>
        <v>0</v>
      </c>
      <c r="G25" s="92">
        <f>SUM(H26:H26)</f>
        <v>0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10</v>
      </c>
      <c r="B26" s="112">
        <f>SUM(C26:G26)</f>
        <v>31787.492999999999</v>
      </c>
      <c r="C26" s="84"/>
      <c r="D26" s="88">
        <f>[1]Междуреч!$K$62+[1]Междуреч!$K$67+'[1]ЦОФ Сибирь'!$K$68</f>
        <v>19593.41</v>
      </c>
      <c r="E26" s="88">
        <f>[1]Междуреч!$K$63+[1]Междуреч!$K$68</f>
        <v>10275.146999999999</v>
      </c>
      <c r="F26" s="88">
        <f>[1]Междуреч!$K$64+[1]Междуреч!$K$69</f>
        <v>1909.3680000000002</v>
      </c>
      <c r="G26" s="88">
        <f>[1]Междуреч!$K$65</f>
        <v>9.5679999999999996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9</v>
      </c>
      <c r="B27" s="110">
        <f>SUM(C27:G27)</f>
        <v>56651.625000000007</v>
      </c>
      <c r="C27" s="92">
        <f>SUM(C28:C29)</f>
        <v>918.19299999999998</v>
      </c>
      <c r="D27" s="92">
        <f>SUM(D28:D29)</f>
        <v>55247.231000000007</v>
      </c>
      <c r="E27" s="92">
        <f>SUM(E28:E29)</f>
        <v>404.9</v>
      </c>
      <c r="F27" s="92">
        <f>SUM(H28:H29)</f>
        <v>81.301000000000002</v>
      </c>
      <c r="G27" s="92">
        <f>SUM(G28:G29)</f>
        <v>0</v>
      </c>
      <c r="H27" s="88">
        <f t="shared" si="5"/>
        <v>81.301000000000002</v>
      </c>
      <c r="I27" s="92">
        <f>SUM(I28:I29)</f>
        <v>1.244</v>
      </c>
      <c r="J27" s="92">
        <f>SUM(J28:J29)</f>
        <v>81.301000000000002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21</v>
      </c>
      <c r="B28" s="110">
        <f t="shared" ref="B28:B34" si="6">SUM(C28:G28)</f>
        <v>6041.1750000000002</v>
      </c>
      <c r="C28" s="88"/>
      <c r="D28" s="88">
        <f>[1]УралКУЗ!$K$68</f>
        <v>6041.1750000000002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22</v>
      </c>
      <c r="B29" s="110">
        <f t="shared" si="6"/>
        <v>50575.386000000006</v>
      </c>
      <c r="C29" s="88">
        <f>[1]ЧМК!$K$70</f>
        <v>918.19299999999998</v>
      </c>
      <c r="D29" s="108">
        <f>[1]ЧМК!$K$69+[1]ЧМК!$K$72</f>
        <v>49206.056000000004</v>
      </c>
      <c r="E29" s="88">
        <f>[1]ЧМК!$K$73</f>
        <v>404.9</v>
      </c>
      <c r="F29" s="88">
        <f>[1]ЧМК!$K$71</f>
        <v>46.237000000000002</v>
      </c>
      <c r="G29" s="88"/>
      <c r="H29" s="88">
        <f t="shared" si="5"/>
        <v>81.301000000000002</v>
      </c>
      <c r="I29" s="88">
        <f>[1]ЧМК!$K$77</f>
        <v>1.244</v>
      </c>
      <c r="J29" s="88">
        <f>[1]ЧМК!$K$76</f>
        <v>81.301000000000002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31</v>
      </c>
      <c r="B30" s="110">
        <f t="shared" si="6"/>
        <v>230.083</v>
      </c>
      <c r="C30" s="88"/>
      <c r="D30" s="92">
        <f>[1]ЭТПЗ!$K$68</f>
        <v>230.083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33</v>
      </c>
      <c r="B31" s="110">
        <f t="shared" si="6"/>
        <v>2074.6970000000001</v>
      </c>
      <c r="C31" s="88"/>
      <c r="D31" s="92">
        <f>[1]НЫТВА!$K$68</f>
        <v>2074.6970000000001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34</v>
      </c>
      <c r="B32" s="110">
        <f t="shared" si="6"/>
        <v>545.66300000000001</v>
      </c>
      <c r="C32" s="88"/>
      <c r="D32" s="92">
        <f>[1]Вяртсиль!$K$68</f>
        <v>545.66300000000001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35</v>
      </c>
      <c r="B33" s="110">
        <f t="shared" si="6"/>
        <v>265.10700000000003</v>
      </c>
      <c r="C33" s="88"/>
      <c r="D33" s="92">
        <f>[1]Междуреч!$K$136</f>
        <v>265.10700000000003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36</v>
      </c>
      <c r="B34" s="110">
        <f t="shared" si="6"/>
        <v>3642.3380000000002</v>
      </c>
      <c r="C34" s="88"/>
      <c r="D34" s="92">
        <f>[1]КЗФ!$K$68</f>
        <v>3637.4690000000001</v>
      </c>
      <c r="E34" s="88"/>
      <c r="F34" s="88">
        <f>[1]КЗФ!$K$70</f>
        <v>4.8689999999999998</v>
      </c>
      <c r="G34" s="88"/>
      <c r="H34" s="88"/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4</v>
      </c>
      <c r="B35" s="107">
        <f>SUM(B9:B34)-B9-B15-B20-B25-B27</f>
        <v>241692.46699999995</v>
      </c>
      <c r="C35" s="93">
        <f>C9+C27</f>
        <v>9261.3229999999985</v>
      </c>
      <c r="D35" s="93">
        <f>D9+D12+D14+D16+D19+D20+D25+D27+D17+D30+D31+D32+D33</f>
        <v>212716.69100000002</v>
      </c>
      <c r="E35" s="93">
        <f>F12+F25+F27+F20+F15+F29</f>
        <v>222.59200000000001</v>
      </c>
      <c r="F35" s="93">
        <f>F9+F13+F24+F25+F15+F27</f>
        <v>1200.922</v>
      </c>
      <c r="G35" s="93">
        <f>G13+G24+G25+G15+G11</f>
        <v>125.852</v>
      </c>
      <c r="H35" s="93">
        <f>H9+H12+H13+H14+H16+H19+H21+H24+H25+H27+H30</f>
        <v>234.62700000000001</v>
      </c>
      <c r="I35" s="93">
        <f>I9+I27</f>
        <v>16.162000000000003</v>
      </c>
      <c r="J35" s="93">
        <f>J16+J19+J21+J25+J27+J30</f>
        <v>234.62700000000001</v>
      </c>
      <c r="K35" s="93">
        <f>K20</f>
        <v>1.9650000000000001</v>
      </c>
      <c r="L35" s="93">
        <f>L25</f>
        <v>0</v>
      </c>
      <c r="M35" s="93">
        <f>SUM(M11:M27)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2022-08-23T11:17:45Z</dcterms:modified>
</cp:coreProperties>
</file>